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elertsoftware/Desktop/"/>
    </mc:Choice>
  </mc:AlternateContent>
  <xr:revisionPtr revIDLastSave="0" documentId="8_{6699C469-8528-C74A-B5CF-B23817500D00}" xr6:coauthVersionLast="36" xr6:coauthVersionMax="36" xr10:uidLastSave="{00000000-0000-0000-0000-000000000000}"/>
  <bookViews>
    <workbookView xWindow="0" yWindow="460" windowWidth="31680" windowHeight="18300" xr2:uid="{00000000-000D-0000-FFFF-FFFF00000000}"/>
  </bookViews>
  <sheets>
    <sheet name="Emergency Preparednes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D40" i="1" l="1"/>
  <c r="D39" i="1"/>
  <c r="D38" i="1"/>
  <c r="D36" i="1"/>
  <c r="D35" i="1"/>
  <c r="D34" i="1"/>
  <c r="D33" i="1"/>
  <c r="D32" i="1"/>
  <c r="D30" i="1"/>
  <c r="D29" i="1"/>
  <c r="D28" i="1"/>
  <c r="D26" i="1"/>
  <c r="D25" i="1"/>
  <c r="D24" i="1"/>
  <c r="D23" i="1"/>
</calcChain>
</file>

<file path=xl/sharedStrings.xml><?xml version="1.0" encoding="utf-8"?>
<sst xmlns="http://schemas.openxmlformats.org/spreadsheetml/2006/main" count="78" uniqueCount="65">
  <si>
    <t>Product/Manufacturer</t>
  </si>
  <si>
    <t>Product #</t>
  </si>
  <si>
    <t>Description</t>
  </si>
  <si>
    <t>MSRP</t>
  </si>
  <si>
    <t>% Discount</t>
  </si>
  <si>
    <t>Evolve Holdings, Inc.</t>
  </si>
  <si>
    <t>48u Cabinet including Metered PDUs (2) - Installed</t>
  </si>
  <si>
    <t>Cabinet Set-Up - Customer Provides Equipment</t>
  </si>
  <si>
    <t>Space Expedite Fee (&lt; 10 Business Days)</t>
  </si>
  <si>
    <t>DATA CENTER SPACE (Monthly Recurring Expenses)</t>
  </si>
  <si>
    <t>DATA CENTER SPACE (One-Time Charges)</t>
  </si>
  <si>
    <t>POWER - A / B REDUNDANT (One-Time Charges)</t>
  </si>
  <si>
    <t>SINGLE PHASE - WHIP PAIR</t>
  </si>
  <si>
    <t>120 Volt / 20 Amp</t>
  </si>
  <si>
    <t>120 Volt / 30 Amp</t>
  </si>
  <si>
    <t>208 Volt / 30 Amp</t>
  </si>
  <si>
    <t>Power Expedite Fee (&lt; 10 Business Days)</t>
  </si>
  <si>
    <t>L5</t>
  </si>
  <si>
    <t>L6</t>
  </si>
  <si>
    <t>RECEPTACLE</t>
  </si>
  <si>
    <t>THREE PHASE - WHIP PAIR</t>
  </si>
  <si>
    <t>Per Unit</t>
  </si>
  <si>
    <t>208 Volt / 60 Amp</t>
  </si>
  <si>
    <t>Expedite Fee (&lt; 10 Business Days)</t>
  </si>
  <si>
    <t>L21</t>
  </si>
  <si>
    <t>C9W</t>
  </si>
  <si>
    <t>NETWORK (One-Time-Charges) * Note: Does not include monthly connectivity charges.</t>
  </si>
  <si>
    <t xml:space="preserve">Fiber Order Single Mode </t>
  </si>
  <si>
    <t>Cross-Connect - Cat 6a/5e (Copper)</t>
  </si>
  <si>
    <t>POTS Line (Copper)</t>
  </si>
  <si>
    <t>Expedite Fee - Fiber (&lt; 10 Business Days)</t>
  </si>
  <si>
    <t>Expedite Fee - Copper (&lt; 5 Business Days)</t>
  </si>
  <si>
    <t>SMART HANDS (One-Time Charge)</t>
  </si>
  <si>
    <t>Level I - Hourly Rate (1 Hour Minimum, 15 Minute Increments)</t>
  </si>
  <si>
    <t>Pallet Storage Fee Per Day (&gt; 5 Business Days)</t>
  </si>
  <si>
    <t>Package Storage Fee Per Day (&gt; 10 Business Days)</t>
  </si>
  <si>
    <r>
      <t>Price per KW per month</t>
    </r>
    <r>
      <rPr>
        <sz val="8"/>
        <rFont val="Arial"/>
        <family val="2"/>
      </rPr>
      <t xml:space="preserve"> (KW X $335 = Cost Per Month) (Cost Per Month X 12 = Annual Cost)</t>
    </r>
  </si>
  <si>
    <t>Mitsubishi</t>
  </si>
  <si>
    <t>DiamondPlus™ 1100A  - Internal Battery—UPS System 10 kVA Module</t>
  </si>
  <si>
    <t>M1100A-A-10-208-A06</t>
  </si>
  <si>
    <t>9900AEGIS UPS System - 80kVA Module</t>
  </si>
  <si>
    <t>M9900A-E-080-480-480-N</t>
  </si>
  <si>
    <t>9900B UPS System - 160kVA Module</t>
  </si>
  <si>
    <t>M9900A-E-160-480-480-N</t>
  </si>
  <si>
    <t>9900B UPS System - 300kVA Module</t>
  </si>
  <si>
    <t>M9900B-A-300-480-480-MSC-N</t>
  </si>
  <si>
    <t>9900B UPS System - 500kVA Module</t>
  </si>
  <si>
    <t>M9900B-A-500-480-A01</t>
  </si>
  <si>
    <t>Clarke</t>
  </si>
  <si>
    <t>500 kW Emergency Power Generator - Base Configuration</t>
  </si>
  <si>
    <t>500D-JXMR-NAD</t>
  </si>
  <si>
    <t>Gillette</t>
  </si>
  <si>
    <t>125 kW Emergency Power Generator - Base Configuration</t>
  </si>
  <si>
    <t>SPJD-1250-3-4</t>
  </si>
  <si>
    <t>Evolve</t>
  </si>
  <si>
    <t>2 MW Evolution Series - Base Configuration (4x500 kW Engines)</t>
  </si>
  <si>
    <t>5X400D3000</t>
  </si>
  <si>
    <t>Data Center Colocation Monthly Recurring Charge Per kW</t>
  </si>
  <si>
    <t>EDCS-KW-101</t>
  </si>
  <si>
    <t>Phase 1 Initial Data Center Consulting (Under 5,000 Sq. Ft.) - Not Including Travel &amp; Expenses if Applicable</t>
  </si>
  <si>
    <t>EIS-PSE1-1001</t>
  </si>
  <si>
    <t>DIR Price</t>
  </si>
  <si>
    <t>Emerency Power Solutions</t>
  </si>
  <si>
    <t>DATA CENTER COLOCATION SERVICES</t>
  </si>
  <si>
    <t>DIR Contract No. DIR-TSO-4072 Emergency Preparedness and Disaster Recovery Information Technology Products and Related Services (Evolve Holdings)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</si>
</sst>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0" fontId="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3" fillId="0" borderId="3" xfId="0" applyNumberFormat="1" applyFont="1" applyFill="1" applyBorder="1" applyAlignment="1" applyProtection="1">
      <alignment horizontal="left" indent="1"/>
    </xf>
    <xf numFmtId="2" fontId="5" fillId="2" borderId="4" xfId="0" applyNumberFormat="1" applyFont="1" applyFill="1" applyBorder="1" applyAlignment="1" applyProtection="1">
      <alignment horizontal="left" vertical="center"/>
    </xf>
    <xf numFmtId="2" fontId="5" fillId="2" borderId="5" xfId="0" applyNumberFormat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2" fontId="3" fillId="3" borderId="3" xfId="0" applyNumberFormat="1" applyFont="1" applyFill="1" applyBorder="1" applyAlignment="1" applyProtection="1">
      <alignment horizontal="left" indent="1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165" fontId="3" fillId="0" borderId="3" xfId="1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wrapText="1"/>
    </xf>
    <xf numFmtId="2" fontId="5" fillId="2" borderId="3" xfId="0" applyNumberFormat="1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/>
    </xf>
    <xf numFmtId="165" fontId="5" fillId="2" borderId="3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2" fontId="5" fillId="0" borderId="2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>
      <alignment wrapText="1"/>
    </xf>
    <xf numFmtId="2" fontId="5" fillId="0" borderId="8" xfId="0" applyNumberFormat="1" applyFont="1" applyFill="1" applyBorder="1" applyAlignment="1" applyProtection="1">
      <alignment horizontal="left" vertical="center"/>
    </xf>
    <xf numFmtId="2" fontId="3" fillId="2" borderId="3" xfId="0" applyNumberFormat="1" applyFont="1" applyFill="1" applyBorder="1" applyAlignment="1" applyProtection="1">
      <alignment horizontal="left" indent="1"/>
    </xf>
    <xf numFmtId="10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 wrapText="1"/>
    </xf>
    <xf numFmtId="164" fontId="8" fillId="3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2" fontId="10" fillId="2" borderId="4" xfId="0" applyNumberFormat="1" applyFont="1" applyFill="1" applyBorder="1" applyAlignment="1" applyProtection="1">
      <alignment horizontal="left" vertical="center"/>
    </xf>
    <xf numFmtId="0" fontId="9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0" fontId="9" fillId="2" borderId="1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left"/>
    </xf>
    <xf numFmtId="2" fontId="3" fillId="2" borderId="0" xfId="0" applyNumberFormat="1" applyFont="1" applyFill="1" applyBorder="1" applyAlignment="1" applyProtection="1">
      <alignment horizontal="left"/>
    </xf>
    <xf numFmtId="2" fontId="5" fillId="2" borderId="6" xfId="0" applyNumberFormat="1" applyFont="1" applyFill="1" applyBorder="1" applyAlignment="1" applyProtection="1">
      <alignment horizontal="left" vertical="center"/>
    </xf>
    <xf numFmtId="2" fontId="5" fillId="2" borderId="7" xfId="0" applyNumberFormat="1" applyFont="1" applyFill="1" applyBorder="1" applyAlignment="1" applyProtection="1">
      <alignment horizontal="left" vertical="center"/>
    </xf>
    <xf numFmtId="2" fontId="3" fillId="0" borderId="2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left"/>
    </xf>
    <xf numFmtId="0" fontId="1" fillId="0" borderId="8" xfId="0" applyNumberFormat="1" applyFont="1" applyBorder="1" applyAlignment="1"/>
    <xf numFmtId="0" fontId="0" fillId="0" borderId="8" xfId="0" applyBorder="1" applyAlignment="1"/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B6" sqref="B6"/>
    </sheetView>
  </sheetViews>
  <sheetFormatPr baseColWidth="10" defaultColWidth="8.83203125" defaultRowHeight="15" x14ac:dyDescent="0.2"/>
  <cols>
    <col min="1" max="1" width="44.1640625" style="1" bestFit="1" customWidth="1"/>
    <col min="2" max="2" width="51.5" style="1" bestFit="1" customWidth="1"/>
    <col min="3" max="3" width="96.5" style="1" bestFit="1" customWidth="1"/>
    <col min="4" max="4" width="11.1640625" style="1" bestFit="1" customWidth="1"/>
    <col min="5" max="5" width="18.83203125" style="1" customWidth="1"/>
    <col min="6" max="6" width="17.1640625" style="1" customWidth="1"/>
    <col min="7" max="16384" width="8.83203125" style="1"/>
  </cols>
  <sheetData>
    <row r="1" spans="1:6" s="8" customFormat="1" ht="20" x14ac:dyDescent="0.25">
      <c r="A1" s="9" t="s">
        <v>5</v>
      </c>
      <c r="B1" s="56" t="s">
        <v>64</v>
      </c>
      <c r="C1" s="57"/>
    </row>
    <row r="2" spans="1:6" ht="20" x14ac:dyDescent="0.25">
      <c r="A2" s="47" t="s">
        <v>0</v>
      </c>
      <c r="B2" s="47" t="s">
        <v>1</v>
      </c>
      <c r="C2" s="47" t="s">
        <v>2</v>
      </c>
      <c r="D2" s="48" t="s">
        <v>3</v>
      </c>
      <c r="E2" s="49" t="s">
        <v>4</v>
      </c>
      <c r="F2" s="48" t="s">
        <v>61</v>
      </c>
    </row>
    <row r="3" spans="1:6" ht="18" x14ac:dyDescent="0.2">
      <c r="A3" s="46" t="s">
        <v>62</v>
      </c>
      <c r="B3" s="50"/>
      <c r="C3" s="51"/>
      <c r="D3" s="28"/>
      <c r="E3" s="31"/>
      <c r="F3" s="28"/>
    </row>
    <row r="4" spans="1:6" s="8" customFormat="1" ht="16" x14ac:dyDescent="0.2">
      <c r="A4" s="34" t="s">
        <v>37</v>
      </c>
      <c r="B4" s="35" t="s">
        <v>39</v>
      </c>
      <c r="C4" s="40" t="s">
        <v>38</v>
      </c>
      <c r="D4" s="36">
        <v>22058</v>
      </c>
      <c r="E4" s="37">
        <v>0.2</v>
      </c>
      <c r="F4" s="33">
        <f t="shared" ref="F4:F13" si="0">D4*(1-E4)*(1+0.75%)</f>
        <v>17778.748000000003</v>
      </c>
    </row>
    <row r="5" spans="1:6" s="8" customFormat="1" x14ac:dyDescent="0.2">
      <c r="A5" s="34" t="s">
        <v>37</v>
      </c>
      <c r="B5" s="38" t="s">
        <v>41</v>
      </c>
      <c r="C5" s="39" t="s">
        <v>40</v>
      </c>
      <c r="D5" s="36">
        <v>41347</v>
      </c>
      <c r="E5" s="37">
        <v>0.2</v>
      </c>
      <c r="F5" s="33">
        <f t="shared" si="0"/>
        <v>33325.682000000001</v>
      </c>
    </row>
    <row r="6" spans="1:6" s="8" customFormat="1" x14ac:dyDescent="0.2">
      <c r="A6" s="34" t="s">
        <v>37</v>
      </c>
      <c r="B6" s="38" t="s">
        <v>43</v>
      </c>
      <c r="C6" s="39" t="s">
        <v>42</v>
      </c>
      <c r="D6" s="36">
        <v>57090</v>
      </c>
      <c r="E6" s="37">
        <v>0.2</v>
      </c>
      <c r="F6" s="33">
        <f t="shared" si="0"/>
        <v>46014.54</v>
      </c>
    </row>
    <row r="7" spans="1:6" s="8" customFormat="1" x14ac:dyDescent="0.2">
      <c r="A7" s="34" t="s">
        <v>37</v>
      </c>
      <c r="B7" s="38" t="s">
        <v>45</v>
      </c>
      <c r="C7" s="39" t="s">
        <v>44</v>
      </c>
      <c r="D7" s="36">
        <v>88492</v>
      </c>
      <c r="E7" s="37">
        <v>0.2</v>
      </c>
      <c r="F7" s="33">
        <f t="shared" si="0"/>
        <v>71324.552000000011</v>
      </c>
    </row>
    <row r="8" spans="1:6" s="8" customFormat="1" x14ac:dyDescent="0.2">
      <c r="A8" s="34" t="s">
        <v>37</v>
      </c>
      <c r="B8" s="38" t="s">
        <v>47</v>
      </c>
      <c r="C8" s="39" t="s">
        <v>46</v>
      </c>
      <c r="D8" s="36">
        <v>120255</v>
      </c>
      <c r="E8" s="37">
        <v>0.2</v>
      </c>
      <c r="F8" s="33">
        <f t="shared" si="0"/>
        <v>96925.53</v>
      </c>
    </row>
    <row r="9" spans="1:6" s="8" customFormat="1" x14ac:dyDescent="0.2">
      <c r="A9" s="34" t="s">
        <v>48</v>
      </c>
      <c r="B9" s="38" t="s">
        <v>50</v>
      </c>
      <c r="C9" s="39" t="s">
        <v>49</v>
      </c>
      <c r="D9" s="36">
        <v>98500</v>
      </c>
      <c r="E9" s="37">
        <v>0.15</v>
      </c>
      <c r="F9" s="33">
        <f t="shared" si="0"/>
        <v>84352.9375</v>
      </c>
    </row>
    <row r="10" spans="1:6" s="8" customFormat="1" x14ac:dyDescent="0.2">
      <c r="A10" s="34" t="s">
        <v>51</v>
      </c>
      <c r="B10" s="38" t="s">
        <v>53</v>
      </c>
      <c r="C10" s="39" t="s">
        <v>52</v>
      </c>
      <c r="D10" s="36">
        <v>38150</v>
      </c>
      <c r="E10" s="37">
        <v>0.15</v>
      </c>
      <c r="F10" s="33">
        <f t="shared" si="0"/>
        <v>32670.706250000003</v>
      </c>
    </row>
    <row r="11" spans="1:6" s="8" customFormat="1" x14ac:dyDescent="0.2">
      <c r="A11" s="34" t="s">
        <v>54</v>
      </c>
      <c r="B11" s="38" t="s">
        <v>56</v>
      </c>
      <c r="C11" s="39" t="s">
        <v>55</v>
      </c>
      <c r="D11" s="36">
        <v>720277</v>
      </c>
      <c r="E11" s="37">
        <v>0.15</v>
      </c>
      <c r="F11" s="33">
        <f t="shared" si="0"/>
        <v>616827.21587499999</v>
      </c>
    </row>
    <row r="12" spans="1:6" s="8" customFormat="1" x14ac:dyDescent="0.2">
      <c r="A12" s="34" t="s">
        <v>54</v>
      </c>
      <c r="B12" s="38" t="s">
        <v>58</v>
      </c>
      <c r="C12" s="39" t="s">
        <v>57</v>
      </c>
      <c r="D12" s="36">
        <v>335</v>
      </c>
      <c r="E12" s="37">
        <v>0.2</v>
      </c>
      <c r="F12" s="33">
        <f t="shared" si="0"/>
        <v>270.01</v>
      </c>
    </row>
    <row r="13" spans="1:6" s="8" customFormat="1" x14ac:dyDescent="0.2">
      <c r="A13" s="34" t="s">
        <v>54</v>
      </c>
      <c r="B13" s="38" t="s">
        <v>60</v>
      </c>
      <c r="C13" s="39" t="s">
        <v>59</v>
      </c>
      <c r="D13" s="36">
        <v>8997</v>
      </c>
      <c r="E13" s="37">
        <v>0.15</v>
      </c>
      <c r="F13" s="33">
        <f t="shared" si="0"/>
        <v>7704.805875</v>
      </c>
    </row>
    <row r="14" spans="1:6" s="8" customFormat="1" ht="19" x14ac:dyDescent="0.2">
      <c r="A14" s="45" t="s">
        <v>63</v>
      </c>
      <c r="B14" s="41"/>
      <c r="C14" s="42"/>
      <c r="D14" s="43"/>
      <c r="E14" s="44"/>
      <c r="F14" s="43"/>
    </row>
    <row r="15" spans="1:6" s="8" customFormat="1" x14ac:dyDescent="0.2">
      <c r="A15" s="11" t="s">
        <v>9</v>
      </c>
      <c r="B15" s="50"/>
      <c r="C15" s="51"/>
      <c r="D15" s="28"/>
      <c r="E15" s="31"/>
      <c r="F15" s="28"/>
    </row>
    <row r="16" spans="1:6" s="8" customFormat="1" x14ac:dyDescent="0.2">
      <c r="A16" s="27"/>
      <c r="B16" s="54" t="s">
        <v>36</v>
      </c>
      <c r="C16" s="55"/>
      <c r="D16" s="3">
        <v>335</v>
      </c>
      <c r="E16" s="4">
        <v>0.2</v>
      </c>
      <c r="F16" s="3">
        <v>268</v>
      </c>
    </row>
    <row r="17" spans="1:8" x14ac:dyDescent="0.2">
      <c r="A17" s="12" t="s">
        <v>10</v>
      </c>
      <c r="B17" s="30"/>
      <c r="C17" s="20"/>
      <c r="D17" s="23" t="s">
        <v>21</v>
      </c>
      <c r="E17" s="31"/>
      <c r="F17" s="28"/>
    </row>
    <row r="18" spans="1:8" s="8" customFormat="1" x14ac:dyDescent="0.2">
      <c r="A18" s="29"/>
      <c r="B18" s="10" t="s">
        <v>6</v>
      </c>
      <c r="C18" s="2"/>
      <c r="D18" s="3">
        <v>2860</v>
      </c>
      <c r="E18" s="4">
        <v>0.2</v>
      </c>
      <c r="F18" s="3">
        <v>2288</v>
      </c>
    </row>
    <row r="19" spans="1:8" x14ac:dyDescent="0.2">
      <c r="A19" s="2"/>
      <c r="B19" s="10" t="s">
        <v>7</v>
      </c>
      <c r="C19" s="2"/>
      <c r="D19" s="3">
        <v>390</v>
      </c>
      <c r="E19" s="4">
        <v>0.2</v>
      </c>
      <c r="F19" s="3">
        <v>312</v>
      </c>
    </row>
    <row r="20" spans="1:8" x14ac:dyDescent="0.2">
      <c r="A20" s="2"/>
      <c r="B20" s="10" t="s">
        <v>8</v>
      </c>
      <c r="C20" s="2"/>
      <c r="D20" s="3">
        <v>1300</v>
      </c>
      <c r="E20" s="4">
        <v>0.2</v>
      </c>
      <c r="F20" s="3">
        <v>1040</v>
      </c>
    </row>
    <row r="21" spans="1:8" x14ac:dyDescent="0.2">
      <c r="A21" s="13" t="s">
        <v>11</v>
      </c>
      <c r="B21" s="20"/>
      <c r="C21" s="19"/>
      <c r="D21" s="23"/>
      <c r="E21" s="31"/>
      <c r="F21" s="28"/>
    </row>
    <row r="22" spans="1:8" x14ac:dyDescent="0.2">
      <c r="A22" s="14" t="s">
        <v>12</v>
      </c>
      <c r="B22" s="24"/>
      <c r="C22" s="19" t="s">
        <v>19</v>
      </c>
      <c r="D22" s="23" t="s">
        <v>21</v>
      </c>
      <c r="E22" s="31"/>
      <c r="F22" s="28"/>
    </row>
    <row r="23" spans="1:8" x14ac:dyDescent="0.2">
      <c r="A23" s="2"/>
      <c r="B23" s="10" t="s">
        <v>13</v>
      </c>
      <c r="C23" s="16" t="s">
        <v>17</v>
      </c>
      <c r="D23" s="18">
        <f>1500*1.3</f>
        <v>1950</v>
      </c>
      <c r="E23" s="4">
        <v>0.2</v>
      </c>
      <c r="F23" s="3">
        <v>1560</v>
      </c>
    </row>
    <row r="24" spans="1:8" s="8" customFormat="1" x14ac:dyDescent="0.2">
      <c r="A24" s="2"/>
      <c r="B24" s="10" t="s">
        <v>14</v>
      </c>
      <c r="C24" s="16" t="s">
        <v>17</v>
      </c>
      <c r="D24" s="18">
        <f>1500*1.3</f>
        <v>1950</v>
      </c>
      <c r="E24" s="4">
        <v>0.2</v>
      </c>
      <c r="F24" s="3">
        <v>1560</v>
      </c>
      <c r="H24" s="32"/>
    </row>
    <row r="25" spans="1:8" x14ac:dyDescent="0.2">
      <c r="A25" s="2"/>
      <c r="B25" s="10" t="s">
        <v>15</v>
      </c>
      <c r="C25" s="16" t="s">
        <v>18</v>
      </c>
      <c r="D25" s="18">
        <f>1500*1.3</f>
        <v>1950</v>
      </c>
      <c r="E25" s="4">
        <v>0.2</v>
      </c>
      <c r="F25" s="3">
        <v>1560</v>
      </c>
    </row>
    <row r="26" spans="1:8" x14ac:dyDescent="0.2">
      <c r="A26" s="2"/>
      <c r="B26" s="15" t="s">
        <v>16</v>
      </c>
      <c r="C26" s="17"/>
      <c r="D26" s="18">
        <f>1000*1.3</f>
        <v>1300</v>
      </c>
      <c r="E26" s="4">
        <v>0.2</v>
      </c>
      <c r="F26" s="3">
        <v>1040</v>
      </c>
    </row>
    <row r="27" spans="1:8" x14ac:dyDescent="0.2">
      <c r="A27" s="21" t="s">
        <v>20</v>
      </c>
      <c r="B27" s="24"/>
      <c r="C27" s="22" t="s">
        <v>19</v>
      </c>
      <c r="D27" s="23" t="s">
        <v>21</v>
      </c>
      <c r="E27" s="31"/>
      <c r="F27" s="28"/>
    </row>
    <row r="28" spans="1:8" x14ac:dyDescent="0.2">
      <c r="A28" s="2"/>
      <c r="B28" s="10" t="s">
        <v>15</v>
      </c>
      <c r="C28" s="25" t="s">
        <v>24</v>
      </c>
      <c r="D28" s="18">
        <f>2000*1.3</f>
        <v>2600</v>
      </c>
      <c r="E28" s="4">
        <v>0.2</v>
      </c>
      <c r="F28" s="3">
        <v>2080</v>
      </c>
    </row>
    <row r="29" spans="1:8" x14ac:dyDescent="0.2">
      <c r="A29" s="2"/>
      <c r="B29" s="10" t="s">
        <v>22</v>
      </c>
      <c r="C29" s="25" t="s">
        <v>25</v>
      </c>
      <c r="D29" s="18">
        <f>2500*1.3</f>
        <v>3250</v>
      </c>
      <c r="E29" s="4">
        <v>0.2</v>
      </c>
      <c r="F29" s="3">
        <v>2600</v>
      </c>
    </row>
    <row r="30" spans="1:8" x14ac:dyDescent="0.2">
      <c r="A30" s="2"/>
      <c r="B30" s="15" t="s">
        <v>23</v>
      </c>
      <c r="C30" s="26"/>
      <c r="D30" s="18">
        <f>1000*1.3</f>
        <v>1300</v>
      </c>
      <c r="E30" s="4">
        <v>0.2</v>
      </c>
      <c r="F30" s="3">
        <v>1040</v>
      </c>
    </row>
    <row r="31" spans="1:8" x14ac:dyDescent="0.2">
      <c r="A31" s="52" t="s">
        <v>26</v>
      </c>
      <c r="B31" s="53"/>
      <c r="C31" s="20"/>
      <c r="D31" s="23" t="s">
        <v>21</v>
      </c>
      <c r="E31" s="31"/>
      <c r="F31" s="28"/>
    </row>
    <row r="32" spans="1:8" x14ac:dyDescent="0.2">
      <c r="A32" s="2"/>
      <c r="B32" s="10" t="s">
        <v>27</v>
      </c>
      <c r="C32" s="2"/>
      <c r="D32" s="18">
        <f>800*1.3</f>
        <v>1040</v>
      </c>
      <c r="E32" s="4">
        <v>0.2</v>
      </c>
      <c r="F32" s="3">
        <v>832</v>
      </c>
    </row>
    <row r="33" spans="1:6" x14ac:dyDescent="0.2">
      <c r="A33" s="2"/>
      <c r="B33" s="10" t="s">
        <v>28</v>
      </c>
      <c r="C33" s="2"/>
      <c r="D33" s="18">
        <f>500*1.3</f>
        <v>650</v>
      </c>
      <c r="E33" s="4">
        <v>0.2</v>
      </c>
      <c r="F33" s="3">
        <v>520</v>
      </c>
    </row>
    <row r="34" spans="1:6" x14ac:dyDescent="0.2">
      <c r="A34" s="2"/>
      <c r="B34" s="10" t="s">
        <v>29</v>
      </c>
      <c r="C34" s="2"/>
      <c r="D34" s="18">
        <f>500*1.3</f>
        <v>650</v>
      </c>
      <c r="E34" s="4">
        <v>0.2</v>
      </c>
      <c r="F34" s="3">
        <v>520</v>
      </c>
    </row>
    <row r="35" spans="1:6" x14ac:dyDescent="0.2">
      <c r="A35" s="2"/>
      <c r="B35" s="10" t="s">
        <v>30</v>
      </c>
      <c r="C35" s="2"/>
      <c r="D35" s="18">
        <f>500*1.3</f>
        <v>650</v>
      </c>
      <c r="E35" s="4">
        <v>0.2</v>
      </c>
      <c r="F35" s="3">
        <v>520</v>
      </c>
    </row>
    <row r="36" spans="1:6" s="8" customFormat="1" x14ac:dyDescent="0.2">
      <c r="A36" s="2"/>
      <c r="B36" s="10" t="s">
        <v>31</v>
      </c>
      <c r="C36" s="2"/>
      <c r="D36" s="18">
        <f>500*1.3</f>
        <v>650</v>
      </c>
      <c r="E36" s="4">
        <v>0.2</v>
      </c>
      <c r="F36" s="3">
        <v>520</v>
      </c>
    </row>
    <row r="37" spans="1:6" s="8" customFormat="1" x14ac:dyDescent="0.2">
      <c r="A37" s="13" t="s">
        <v>32</v>
      </c>
      <c r="B37" s="20"/>
      <c r="C37" s="20"/>
      <c r="D37" s="23" t="s">
        <v>21</v>
      </c>
      <c r="E37" s="31"/>
      <c r="F37" s="28"/>
    </row>
    <row r="38" spans="1:6" s="8" customFormat="1" x14ac:dyDescent="0.2">
      <c r="A38" s="2"/>
      <c r="B38" s="10" t="s">
        <v>33</v>
      </c>
      <c r="C38" s="10"/>
      <c r="D38" s="18">
        <f>75*1.3</f>
        <v>97.5</v>
      </c>
      <c r="E38" s="4">
        <v>0.2</v>
      </c>
      <c r="F38" s="3">
        <v>78.400000000000006</v>
      </c>
    </row>
    <row r="39" spans="1:6" s="8" customFormat="1" x14ac:dyDescent="0.2">
      <c r="A39" s="2"/>
      <c r="B39" s="10" t="s">
        <v>34</v>
      </c>
      <c r="C39" s="10"/>
      <c r="D39" s="18">
        <f>25*1.3</f>
        <v>32.5</v>
      </c>
      <c r="E39" s="4">
        <v>0.2</v>
      </c>
      <c r="F39" s="3">
        <v>26.4</v>
      </c>
    </row>
    <row r="40" spans="1:6" s="8" customFormat="1" x14ac:dyDescent="0.2">
      <c r="A40" s="2"/>
      <c r="B40" s="10" t="s">
        <v>35</v>
      </c>
      <c r="C40" s="10"/>
      <c r="D40" s="18">
        <f>10*1.3</f>
        <v>13</v>
      </c>
      <c r="E40" s="4">
        <v>0.2</v>
      </c>
      <c r="F40" s="3">
        <v>10.4</v>
      </c>
    </row>
    <row r="41" spans="1:6" x14ac:dyDescent="0.2">
      <c r="A41" s="5"/>
      <c r="B41" s="5"/>
      <c r="C41" s="5"/>
      <c r="D41" s="6"/>
      <c r="E41" s="7"/>
      <c r="F41" s="6"/>
    </row>
  </sheetData>
  <mergeCells count="5">
    <mergeCell ref="B3:C3"/>
    <mergeCell ref="A31:B31"/>
    <mergeCell ref="B16:C16"/>
    <mergeCell ref="B15:C15"/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Preparedness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Powell</dc:creator>
  <cp:lastModifiedBy>Evolve Licenses</cp:lastModifiedBy>
  <dcterms:created xsi:type="dcterms:W3CDTF">2016-08-31T12:18:56Z</dcterms:created>
  <dcterms:modified xsi:type="dcterms:W3CDTF">2021-01-22T16:17:09Z</dcterms:modified>
</cp:coreProperties>
</file>